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azury\Desktop\個人ファイル\チャートマスターアカデミー\検証2\"/>
    </mc:Choice>
  </mc:AlternateContent>
  <xr:revisionPtr revIDLastSave="0" documentId="13_ncr:1_{04B4C2E8-0140-4A2A-AB3C-2227FE7BF0C6}" xr6:coauthVersionLast="47" xr6:coauthVersionMax="47" xr10:uidLastSave="{00000000-0000-0000-0000-000000000000}"/>
  <bookViews>
    <workbookView xWindow="-110" yWindow="-110" windowWidth="19420" windowHeight="12420" activeTab="2"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<sst xmlns="http://schemas.openxmlformats.org/spreadsheetml/2006/main" count="66" uniqueCount="55">
  <si>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</si>
  <si>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</si>
  <si>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</si>
  <si>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</si>
  <si>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</si>
  <si>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</si>
  <si>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</si>
  <si>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</si>
  <si>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</si>
  <si>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</si>
  <si>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</si>
  <si>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</si>
  <si>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</si>
  <si>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</si>
  <si>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</si>
  <si>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</si>
  <si>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</si>
  <si>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</si>
  <si>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</si>
  <si>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</si>
  <si>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</si>
  <si>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</si>
  <si>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4H足</t>
    <rPh sb="2" eb="3">
      <t>アシ</t>
    </rPh>
    <phoneticPr fontId="1"/>
  </si>
  <si>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</si>
  <si>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</si>
  <si>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</si>
  <si>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</si>
  <si>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</si>
  <si>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</si>
  <si>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</si>
  <si>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</si>
  <si>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</si>
  <si>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</si>
  <si>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</si>
  <si>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</si>
  <si>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</si>
  <si>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USDJPY</t>
  </si>
  <si>
    <t>〇</t>
  </si>
  <si>
    <t>EURUSD</t>
    <phoneticPr fontId="1"/>
  </si>
  <si>
    <t>〇</t>
    <phoneticPr fontId="1"/>
  </si>
  <si>
    <t>GBPUSD</t>
    <phoneticPr fontId="1"/>
  </si>
  <si>
    <t>〇</t>
    <phoneticPr fontId="1"/>
  </si>
  <si>
    <t>AUDUSD</t>
    <phoneticPr fontId="1"/>
  </si>
  <si>
    <t>〇</t>
    <phoneticPr fontId="1"/>
  </si>
  <si>
    <t>EURJPY</t>
    <phoneticPr fontId="1"/>
  </si>
  <si>
    <t>〇</t>
    <phoneticPr fontId="1"/>
  </si>
  <si>
    <t>CADJPY</t>
    <phoneticPr fontId="1"/>
  </si>
  <si>
    <t>〇</t>
    <phoneticPr fontId="1"/>
  </si>
  <si>
    <t>こ</t>
    <phoneticPr fontId="1"/>
  </si>
  <si>
    <t>〇</t>
    <phoneticPr fontId="1"/>
  </si>
  <si>
    <t>USDJPY</t>
    <phoneticPr fontId="1"/>
  </si>
  <si>
    <t>USDJPY</t>
    <phoneticPr fontId="1"/>
  </si>
  <si>
    <t>今までは時間軸に逆行して50項目を探す流れで行っておりました。
2020年1月からできる所までを検証し、定期的に検証の確認をお願いしようと思います。
今までは長すぎてモチベーションが落ちてしまった部分もあるので。
お手数おかけしますが引き続きよろしくお願い致します。</t>
    <rPh sb="0" eb="1">
      <t>イマ</t>
    </rPh>
    <rPh sb="4" eb="7">
      <t>ジカンジク</t>
    </rPh>
    <rPh sb="8" eb="10">
      <t>ギャッコウ</t>
    </rPh>
    <rPh sb="14" eb="16">
      <t>コウモク</t>
    </rPh>
    <rPh sb="17" eb="18">
      <t>サガ</t>
    </rPh>
    <rPh sb="19" eb="20">
      <t>ナガ</t>
    </rPh>
    <rPh sb="22" eb="23">
      <t>オコナ</t>
    </rPh>
    <rPh sb="36" eb="37">
      <t>ネン</t>
    </rPh>
    <rPh sb="38" eb="39">
      <t>ガツ</t>
    </rPh>
    <rPh sb="44" eb="45">
      <t>トコロ</t>
    </rPh>
    <rPh sb="48" eb="50">
      <t>ケンショウ</t>
    </rPh>
    <rPh sb="52" eb="55">
      <t>テイキテキ</t>
    </rPh>
    <rPh sb="56" eb="58">
      <t>ケンショウ</t>
    </rPh>
    <rPh sb="59" eb="61">
      <t>カクニン</t>
    </rPh>
    <rPh sb="63" eb="64">
      <t>ネガ</t>
    </rPh>
    <rPh sb="69" eb="70">
      <t>オモ</t>
    </rPh>
    <rPh sb="75" eb="76">
      <t>イマ</t>
    </rPh>
    <rPh sb="79" eb="80">
      <t>ナガ</t>
    </rPh>
    <rPh sb="91" eb="92">
      <t>オ</t>
    </rPh>
    <rPh sb="98" eb="100">
      <t>ブブン</t>
    </rPh>
    <rPh sb="108" eb="110">
      <t>テスウ</t>
    </rPh>
    <rPh sb="117" eb="118">
      <t>ヒ</t>
    </rPh>
    <rPh sb="119" eb="120">
      <t>ツヅ</t>
    </rPh>
    <rPh sb="126" eb="127">
      <t>ネガ</t>
    </rPh>
    <rPh sb="128" eb="129">
      <t>イタ</t>
    </rPh>
    <phoneticPr fontId="1"/>
  </si>
  <si>
    <t xml:space="preserve">1,7・・・　実態が薄い？検証から外すべき？
2,8・・・　理想の形？
3,9・・・　横ばい状態でのエントリーは外すべき？　
</t>
    <rPh sb="7" eb="9">
      <t>ジッタイ</t>
    </rPh>
    <rPh sb="10" eb="11">
      <t>ウス</t>
    </rPh>
    <rPh sb="13" eb="15">
      <t>ケンショウ</t>
    </rPh>
    <rPh sb="17" eb="18">
      <t>ハズ</t>
    </rPh>
    <rPh sb="30" eb="32">
      <t>リソウ</t>
    </rPh>
    <rPh sb="33" eb="34">
      <t>カタチ</t>
    </rPh>
    <rPh sb="43" eb="44">
      <t>ヨコ</t>
    </rPh>
    <rPh sb="46" eb="48">
      <t>ジョウタイ</t>
    </rPh>
    <rPh sb="56" eb="57">
      <t>ハズ</t>
    </rPh>
    <phoneticPr fontId="1"/>
  </si>
  <si>
    <t xml:space="preserve">初心者勉強会に参加して北村先生より基本的な事を教わりました。その際、自分の検証方法に間違いがあり、リセットして再度一から始める事にしました。
今までのご指摘も意識しながら整理していけるようにしたいと思います。
やり方を変えて始めましたがわずかですが勝率が悪いのが気になりました。上記の気づきが間違ってなければ次回は意識してやってみたいと思います。
</t>
    <rPh sb="0" eb="3">
      <t>ショシンシャ</t>
    </rPh>
    <rPh sb="3" eb="6">
      <t>ベンキョウカイ</t>
    </rPh>
    <rPh sb="7" eb="9">
      <t>サンカ</t>
    </rPh>
    <rPh sb="11" eb="13">
      <t>キタムラ</t>
    </rPh>
    <rPh sb="13" eb="15">
      <t>センセイ</t>
    </rPh>
    <rPh sb="17" eb="20">
      <t>キホンテキ</t>
    </rPh>
    <rPh sb="21" eb="22">
      <t>コト</t>
    </rPh>
    <rPh sb="23" eb="24">
      <t>オソ</t>
    </rPh>
    <rPh sb="32" eb="33">
      <t>サイ</t>
    </rPh>
    <rPh sb="34" eb="36">
      <t>ジブン</t>
    </rPh>
    <rPh sb="37" eb="39">
      <t>ケンショウ</t>
    </rPh>
    <rPh sb="39" eb="41">
      <t>ホウホウ</t>
    </rPh>
    <rPh sb="42" eb="44">
      <t>マチガ</t>
    </rPh>
    <rPh sb="55" eb="57">
      <t>サイド</t>
    </rPh>
    <rPh sb="57" eb="58">
      <t>イチ</t>
    </rPh>
    <rPh sb="60" eb="61">
      <t>ハジ</t>
    </rPh>
    <rPh sb="63" eb="64">
      <t>コト</t>
    </rPh>
    <rPh sb="71" eb="72">
      <t>イマ</t>
    </rPh>
    <rPh sb="76" eb="78">
      <t>シテキ</t>
    </rPh>
    <rPh sb="79" eb="81">
      <t>イシキ</t>
    </rPh>
    <rPh sb="85" eb="87">
      <t>セイリ</t>
    </rPh>
    <rPh sb="99" eb="100">
      <t>オモ</t>
    </rPh>
    <rPh sb="107" eb="108">
      <t>カタ</t>
    </rPh>
    <rPh sb="109" eb="110">
      <t>カ</t>
    </rPh>
    <rPh sb="112" eb="113">
      <t>ハジ</t>
    </rPh>
    <rPh sb="124" eb="126">
      <t>ショウリツ</t>
    </rPh>
    <rPh sb="127" eb="128">
      <t>ワル</t>
    </rPh>
    <rPh sb="131" eb="132">
      <t>キ</t>
    </rPh>
    <rPh sb="139" eb="141">
      <t>ジョウキ</t>
    </rPh>
    <rPh sb="142" eb="143">
      <t>キ</t>
    </rPh>
    <rPh sb="146" eb="148">
      <t>マチガ</t>
    </rPh>
    <rPh sb="154" eb="156">
      <t>ジカイ</t>
    </rPh>
    <rPh sb="157" eb="159">
      <t>イシキ</t>
    </rPh>
    <rPh sb="168" eb="169">
      <t>オモ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</si>
</sst>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00">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2" fillId="0" borderId="9" xfId="0" applyNumberFormat="1" applyFont="1" applyFill="1" applyBorder="1">
      <alignment vertical="center"/>
    </xf>
    <xf numFmtId="56" fontId="7" fillId="0" borderId="16" xfId="0" applyNumberFormat="1"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0</xdr:row>
      <xdr:rowOff>0</xdr:rowOff>
    </xdr:from>
    <xdr:to>
      <xdr:col>9</xdr:col>
      <xdr:colOff>510540</xdr:colOff>
      <xdr:row>5</xdr:row>
      <xdr:rowOff>22860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0</xdr:row>
      <xdr:rowOff>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0</xdr:row>
      <xdr:rowOff>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0</xdr:row>
      <xdr:rowOff>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0</xdr:row>
      <xdr:rowOff>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0</xdr:row>
      <xdr:rowOff>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0</xdr:row>
      <xdr:rowOff>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0</xdr:row>
      <xdr:rowOff>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0</xdr:row>
      <xdr:rowOff>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0</xdr:row>
      <xdr:rowOff>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0</xdr:row>
      <xdr:rowOff>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0</xdr:row>
      <xdr:rowOff>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0</xdr:row>
      <xdr:rowOff>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0</xdr:row>
      <xdr:rowOff>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0</xdr:row>
      <xdr:rowOff>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0</xdr:row>
      <xdr:rowOff>0</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0</xdr:row>
      <xdr:rowOff>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0</xdr:row>
      <xdr:rowOff>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0</xdr:row>
      <xdr:rowOff>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0</xdr:row>
      <xdr:rowOff>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0</xdr:row>
      <xdr:rowOff>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0</xdr:row>
      <xdr:rowOff>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0</xdr:row>
      <xdr:rowOff>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31750</xdr:colOff>
      <xdr:row>0</xdr:row>
      <xdr:rowOff>0</xdr:rowOff>
    </xdr:from>
    <xdr:to>
      <xdr:col>15</xdr:col>
      <xdr:colOff>391021</xdr:colOff>
      <xdr:row>32</xdr:row>
      <xdr:rowOff>171746</xdr:rowOff>
    </xdr:to>
    <xdr:pic>
      <xdr:nvPicPr>
        <xdr:cNvPr id="25" name="図 24">
          <a:extLst>
            <a:ext uri="{FF2B5EF4-FFF2-40B4-BE49-F238E27FC236}">
              <a16:creationId xmlns:a16="http://schemas.microsoft.com/office/drawing/2014/main" id="{8A3C55B3-C397-4562-879B-23952B1AD9FE}"/>
            </a:ext>
          </a:extLst>
        </xdr:cNvPr>
        <xdr:cNvPicPr>
          <a:picLocks noChangeAspect="1"/>
        </xdr:cNvPicPr>
      </xdr:nvPicPr>
      <xdr:blipFill>
        <a:blip xmlns:r="http://schemas.openxmlformats.org/officeDocument/2006/relationships" r:embed="rId1"/>
        <a:stretch>
          <a:fillRect/>
        </a:stretch>
      </xdr:blipFill>
      <xdr:spPr>
        <a:xfrm>
          <a:off x="31750" y="0"/>
          <a:ext cx="9646146" cy="5759746"/>
        </a:xfrm>
        <a:prstGeom prst="rect">
          <a:avLst/>
        </a:prstGeom>
      </xdr:spPr>
    </xdr:pic>
    <xdr:clientData/>
  </xdr:twoCellAnchor>
  <xdr:twoCellAnchor editAs="oneCell">
    <xdr:from>
      <xdr:col>0</xdr:col>
      <xdr:colOff>0</xdr:colOff>
      <xdr:row>33</xdr:row>
      <xdr:rowOff>0</xdr:rowOff>
    </xdr:from>
    <xdr:to>
      <xdr:col>15</xdr:col>
      <xdr:colOff>359271</xdr:colOff>
      <xdr:row>65</xdr:row>
      <xdr:rowOff>171746</xdr:rowOff>
    </xdr:to>
    <xdr:pic>
      <xdr:nvPicPr>
        <xdr:cNvPr id="26" name="図 25">
          <a:extLst>
            <a:ext uri="{FF2B5EF4-FFF2-40B4-BE49-F238E27FC236}">
              <a16:creationId xmlns:a16="http://schemas.microsoft.com/office/drawing/2014/main" id="{C692AAED-65A4-4998-9F39-120979DCF857}"/>
            </a:ext>
          </a:extLst>
        </xdr:cNvPr>
        <xdr:cNvPicPr>
          <a:picLocks noChangeAspect="1"/>
        </xdr:cNvPicPr>
      </xdr:nvPicPr>
      <xdr:blipFill>
        <a:blip xmlns:r="http://schemas.openxmlformats.org/officeDocument/2006/relationships" r:embed="rId2"/>
        <a:stretch>
          <a:fillRect/>
        </a:stretch>
      </xdr:blipFill>
      <xdr:spPr>
        <a:xfrm>
          <a:off x="0" y="5762625"/>
          <a:ext cx="9646146" cy="5759746"/>
        </a:xfrm>
        <a:prstGeom prst="rect">
          <a:avLst/>
        </a:prstGeom>
      </xdr:spPr>
    </xdr:pic>
    <xdr:clientData/>
  </xdr:twoCellAnchor>
  <xdr:twoCellAnchor editAs="oneCell">
    <xdr:from>
      <xdr:col>0</xdr:col>
      <xdr:colOff>0</xdr:colOff>
      <xdr:row>66</xdr:row>
      <xdr:rowOff>0</xdr:rowOff>
    </xdr:from>
    <xdr:to>
      <xdr:col>15</xdr:col>
      <xdr:colOff>359271</xdr:colOff>
      <xdr:row>98</xdr:row>
      <xdr:rowOff>171746</xdr:rowOff>
    </xdr:to>
    <xdr:pic>
      <xdr:nvPicPr>
        <xdr:cNvPr id="27" name="図 26">
          <a:extLst>
            <a:ext uri="{FF2B5EF4-FFF2-40B4-BE49-F238E27FC236}">
              <a16:creationId xmlns:a16="http://schemas.microsoft.com/office/drawing/2014/main" id="{6B6DC170-0399-450D-B842-EAC275822EDD}"/>
            </a:ext>
          </a:extLst>
        </xdr:cNvPr>
        <xdr:cNvPicPr>
          <a:picLocks noChangeAspect="1"/>
        </xdr:cNvPicPr>
      </xdr:nvPicPr>
      <xdr:blipFill>
        <a:blip xmlns:r="http://schemas.openxmlformats.org/officeDocument/2006/relationships" r:embed="rId3"/>
        <a:stretch>
          <a:fillRect/>
        </a:stretch>
      </xdr:blipFill>
      <xdr:spPr>
        <a:xfrm>
          <a:off x="0" y="11525250"/>
          <a:ext cx="9646146" cy="5759746"/>
        </a:xfrm>
        <a:prstGeom prst="rect">
          <a:avLst/>
        </a:prstGeom>
      </xdr:spPr>
    </xdr:pic>
    <xdr:clientData/>
  </xdr:twoCellAnchor>
  <xdr:twoCellAnchor editAs="oneCell">
    <xdr:from>
      <xdr:col>0</xdr:col>
      <xdr:colOff>0</xdr:colOff>
      <xdr:row>99</xdr:row>
      <xdr:rowOff>0</xdr:rowOff>
    </xdr:from>
    <xdr:to>
      <xdr:col>15</xdr:col>
      <xdr:colOff>359271</xdr:colOff>
      <xdr:row>131</xdr:row>
      <xdr:rowOff>171746</xdr:rowOff>
    </xdr:to>
    <xdr:pic>
      <xdr:nvPicPr>
        <xdr:cNvPr id="28" name="図 27">
          <a:extLst>
            <a:ext uri="{FF2B5EF4-FFF2-40B4-BE49-F238E27FC236}">
              <a16:creationId xmlns:a16="http://schemas.microsoft.com/office/drawing/2014/main" id="{CD35F1AA-BF57-4174-8BDE-CAC99F52D456}"/>
            </a:ext>
          </a:extLst>
        </xdr:cNvPr>
        <xdr:cNvPicPr>
          <a:picLocks noChangeAspect="1"/>
        </xdr:cNvPicPr>
      </xdr:nvPicPr>
      <xdr:blipFill>
        <a:blip xmlns:r="http://schemas.openxmlformats.org/officeDocument/2006/relationships" r:embed="rId4"/>
        <a:stretch>
          <a:fillRect/>
        </a:stretch>
      </xdr:blipFill>
      <xdr:spPr>
        <a:xfrm>
          <a:off x="0" y="17287875"/>
          <a:ext cx="9646146" cy="5759746"/>
        </a:xfrm>
        <a:prstGeom prst="rect">
          <a:avLst/>
        </a:prstGeom>
      </xdr:spPr>
    </xdr:pic>
    <xdr:clientData/>
  </xdr:twoCellAnchor>
  <xdr:twoCellAnchor editAs="oneCell">
    <xdr:from>
      <xdr:col>0</xdr:col>
      <xdr:colOff>0</xdr:colOff>
      <xdr:row>132</xdr:row>
      <xdr:rowOff>41275</xdr:rowOff>
    </xdr:from>
    <xdr:to>
      <xdr:col>15</xdr:col>
      <xdr:colOff>359271</xdr:colOff>
      <xdr:row>165</xdr:row>
      <xdr:rowOff>38396</xdr:rowOff>
    </xdr:to>
    <xdr:pic>
      <xdr:nvPicPr>
        <xdr:cNvPr id="29" name="図 28">
          <a:extLst>
            <a:ext uri="{FF2B5EF4-FFF2-40B4-BE49-F238E27FC236}">
              <a16:creationId xmlns:a16="http://schemas.microsoft.com/office/drawing/2014/main" id="{33EC30E6-3902-4F33-9802-10994F083E1B}"/>
            </a:ext>
          </a:extLst>
        </xdr:cNvPr>
        <xdr:cNvPicPr>
          <a:picLocks noChangeAspect="1"/>
        </xdr:cNvPicPr>
      </xdr:nvPicPr>
      <xdr:blipFill>
        <a:blip xmlns:r="http://schemas.openxmlformats.org/officeDocument/2006/relationships" r:embed="rId5"/>
        <a:stretch>
          <a:fillRect/>
        </a:stretch>
      </xdr:blipFill>
      <xdr:spPr>
        <a:xfrm>
          <a:off x="0" y="23091775"/>
          <a:ext cx="9646146" cy="5759746"/>
        </a:xfrm>
        <a:prstGeom prst="rect">
          <a:avLst/>
        </a:prstGeom>
      </xdr:spPr>
    </xdr:pic>
    <xdr:clientData/>
  </xdr:twoCellAnchor>
  <xdr:twoCellAnchor editAs="oneCell">
    <xdr:from>
      <xdr:col>0</xdr:col>
      <xdr:colOff>0</xdr:colOff>
      <xdr:row>166</xdr:row>
      <xdr:rowOff>0</xdr:rowOff>
    </xdr:from>
    <xdr:to>
      <xdr:col>15</xdr:col>
      <xdr:colOff>359271</xdr:colOff>
      <xdr:row>198</xdr:row>
      <xdr:rowOff>171746</xdr:rowOff>
    </xdr:to>
    <xdr:pic>
      <xdr:nvPicPr>
        <xdr:cNvPr id="31" name="図 30">
          <a:extLst>
            <a:ext uri="{FF2B5EF4-FFF2-40B4-BE49-F238E27FC236}">
              <a16:creationId xmlns:a16="http://schemas.microsoft.com/office/drawing/2014/main" id="{B9CEEEBC-90A8-4C6C-9066-144DD04C7270}"/>
            </a:ext>
          </a:extLst>
        </xdr:cNvPr>
        <xdr:cNvPicPr>
          <a:picLocks noChangeAspect="1"/>
        </xdr:cNvPicPr>
      </xdr:nvPicPr>
      <xdr:blipFill>
        <a:blip xmlns:r="http://schemas.openxmlformats.org/officeDocument/2006/relationships" r:embed="rId6"/>
        <a:stretch>
          <a:fillRect/>
        </a:stretch>
      </xdr:blipFill>
      <xdr:spPr>
        <a:xfrm>
          <a:off x="0" y="28987750"/>
          <a:ext cx="9646146" cy="5759746"/>
        </a:xfrm>
        <a:prstGeom prst="rect">
          <a:avLst/>
        </a:prstGeom>
      </xdr:spPr>
    </xdr:pic>
    <xdr:clientData/>
  </xdr:twoCellAnchor>
  <xdr:twoCellAnchor editAs="oneCell">
    <xdr:from>
      <xdr:col>0</xdr:col>
      <xdr:colOff>0</xdr:colOff>
      <xdr:row>200</xdr:row>
      <xdr:rowOff>0</xdr:rowOff>
    </xdr:from>
    <xdr:to>
      <xdr:col>15</xdr:col>
      <xdr:colOff>359271</xdr:colOff>
      <xdr:row>232</xdr:row>
      <xdr:rowOff>171746</xdr:rowOff>
    </xdr:to>
    <xdr:pic>
      <xdr:nvPicPr>
        <xdr:cNvPr id="32" name="図 31">
          <a:extLst>
            <a:ext uri="{FF2B5EF4-FFF2-40B4-BE49-F238E27FC236}">
              <a16:creationId xmlns:a16="http://schemas.microsoft.com/office/drawing/2014/main" id="{B6B8D51D-AAF6-43F1-9600-C775B152466B}"/>
            </a:ext>
          </a:extLst>
        </xdr:cNvPr>
        <xdr:cNvPicPr>
          <a:picLocks noChangeAspect="1"/>
        </xdr:cNvPicPr>
      </xdr:nvPicPr>
      <xdr:blipFill>
        <a:blip xmlns:r="http://schemas.openxmlformats.org/officeDocument/2006/relationships" r:embed="rId7"/>
        <a:stretch>
          <a:fillRect/>
        </a:stretch>
      </xdr:blipFill>
      <xdr:spPr>
        <a:xfrm>
          <a:off x="0" y="34925000"/>
          <a:ext cx="9646146" cy="5759746"/>
        </a:xfrm>
        <a:prstGeom prst="rect">
          <a:avLst/>
        </a:prstGeom>
      </xdr:spPr>
    </xdr:pic>
    <xdr:clientData/>
  </xdr:twoCellAnchor>
  <xdr:twoCellAnchor editAs="oneCell">
    <xdr:from>
      <xdr:col>0</xdr:col>
      <xdr:colOff>0</xdr:colOff>
      <xdr:row>234</xdr:row>
      <xdr:rowOff>0</xdr:rowOff>
    </xdr:from>
    <xdr:to>
      <xdr:col>15</xdr:col>
      <xdr:colOff>359271</xdr:colOff>
      <xdr:row>266</xdr:row>
      <xdr:rowOff>171746</xdr:rowOff>
    </xdr:to>
    <xdr:pic>
      <xdr:nvPicPr>
        <xdr:cNvPr id="33" name="図 32">
          <a:extLst>
            <a:ext uri="{FF2B5EF4-FFF2-40B4-BE49-F238E27FC236}">
              <a16:creationId xmlns:a16="http://schemas.microsoft.com/office/drawing/2014/main" id="{861B9130-886C-41BB-A73A-45968944575E}"/>
            </a:ext>
          </a:extLst>
        </xdr:cNvPr>
        <xdr:cNvPicPr>
          <a:picLocks noChangeAspect="1"/>
        </xdr:cNvPicPr>
      </xdr:nvPicPr>
      <xdr:blipFill>
        <a:blip xmlns:r="http://schemas.openxmlformats.org/officeDocument/2006/relationships" r:embed="rId8"/>
        <a:stretch>
          <a:fillRect/>
        </a:stretch>
      </xdr:blipFill>
      <xdr:spPr>
        <a:xfrm>
          <a:off x="0" y="40862250"/>
          <a:ext cx="9646146" cy="5759746"/>
        </a:xfrm>
        <a:prstGeom prst="rect">
          <a:avLst/>
        </a:prstGeom>
      </xdr:spPr>
    </xdr:pic>
    <xdr:clientData/>
  </xdr:twoCellAnchor>
  <xdr:twoCellAnchor editAs="oneCell">
    <xdr:from>
      <xdr:col>0</xdr:col>
      <xdr:colOff>0</xdr:colOff>
      <xdr:row>268</xdr:row>
      <xdr:rowOff>0</xdr:rowOff>
    </xdr:from>
    <xdr:to>
      <xdr:col>15</xdr:col>
      <xdr:colOff>359271</xdr:colOff>
      <xdr:row>300</xdr:row>
      <xdr:rowOff>171746</xdr:rowOff>
    </xdr:to>
    <xdr:pic>
      <xdr:nvPicPr>
        <xdr:cNvPr id="34" name="図 33">
          <a:extLst>
            <a:ext uri="{FF2B5EF4-FFF2-40B4-BE49-F238E27FC236}">
              <a16:creationId xmlns:a16="http://schemas.microsoft.com/office/drawing/2014/main" id="{9EA9CFCB-618A-4205-B328-C82254938A84}"/>
            </a:ext>
          </a:extLst>
        </xdr:cNvPr>
        <xdr:cNvPicPr>
          <a:picLocks noChangeAspect="1"/>
        </xdr:cNvPicPr>
      </xdr:nvPicPr>
      <xdr:blipFill>
        <a:blip xmlns:r="http://schemas.openxmlformats.org/officeDocument/2006/relationships" r:embed="rId9"/>
        <a:stretch>
          <a:fillRect/>
        </a:stretch>
      </xdr:blipFill>
      <xdr:spPr>
        <a:xfrm>
          <a:off x="0" y="46799500"/>
          <a:ext cx="9646146" cy="5759746"/>
        </a:xfrm>
        <a:prstGeom prst="rect">
          <a:avLst/>
        </a:prstGeom>
      </xdr:spPr>
    </xdr:pic>
    <xdr:clientData/>
  </xdr:twoCellAnchor>
  <xdr:twoCellAnchor>
    <xdr:from>
      <xdr:col>9</xdr:col>
      <xdr:colOff>134938</xdr:colOff>
      <xdr:row>277</xdr:row>
      <xdr:rowOff>0</xdr:rowOff>
    </xdr:from>
    <xdr:to>
      <xdr:col>10</xdr:col>
      <xdr:colOff>47625</xdr:colOff>
      <xdr:row>279</xdr:row>
      <xdr:rowOff>23813</xdr:rowOff>
    </xdr:to>
    <xdr:sp macro="" textlink="">
      <xdr:nvSpPr>
        <xdr:cNvPr id="35" name="テキスト ボックス 34">
          <a:extLst>
            <a:ext uri="{FF2B5EF4-FFF2-40B4-BE49-F238E27FC236}">
              <a16:creationId xmlns:a16="http://schemas.microsoft.com/office/drawing/2014/main" id="{521370E1-42ED-4831-965C-6A2B21C9B928}"/>
            </a:ext>
          </a:extLst>
        </xdr:cNvPr>
        <xdr:cNvSpPr txBox="1"/>
      </xdr:nvSpPr>
      <xdr:spPr>
        <a:xfrm>
          <a:off x="5707063" y="48371125"/>
          <a:ext cx="531812" cy="3730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solidFill>
                <a:srgbClr val="FF0000"/>
              </a:solidFill>
            </a:rPr>
            <a:t>10 </a:t>
          </a:r>
        </a:p>
        <a:p>
          <a:endParaRPr kumimoji="1" lang="en-US" altLang="ja-JP" sz="1100"/>
        </a:p>
        <a:p>
          <a:endParaRPr kumimoji="1" lang="ja-JP" altLang="en-US" sz="1100"/>
        </a:p>
      </xdr:txBody>
    </xdr:sp>
    <xdr:clientData/>
  </xdr:twoCellAnchor>
  <xdr:twoCellAnchor>
    <xdr:from>
      <xdr:col>3</xdr:col>
      <xdr:colOff>500063</xdr:colOff>
      <xdr:row>8</xdr:row>
      <xdr:rowOff>142875</xdr:rowOff>
    </xdr:from>
    <xdr:to>
      <xdr:col>4</xdr:col>
      <xdr:colOff>365125</xdr:colOff>
      <xdr:row>11</xdr:row>
      <xdr:rowOff>31750</xdr:rowOff>
    </xdr:to>
    <xdr:sp macro="" textlink="">
      <xdr:nvSpPr>
        <xdr:cNvPr id="36" name="テキスト ボックス 35">
          <a:extLst>
            <a:ext uri="{FF2B5EF4-FFF2-40B4-BE49-F238E27FC236}">
              <a16:creationId xmlns:a16="http://schemas.microsoft.com/office/drawing/2014/main" id="{3930DD25-59F5-4868-A0DD-1512D44A25A4}"/>
            </a:ext>
          </a:extLst>
        </xdr:cNvPr>
        <xdr:cNvSpPr txBox="1"/>
      </xdr:nvSpPr>
      <xdr:spPr>
        <a:xfrm>
          <a:off x="2357438" y="1539875"/>
          <a:ext cx="484187" cy="412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solidFill>
                <a:srgbClr val="FF0000"/>
              </a:solidFill>
            </a:rPr>
            <a:t>1</a:t>
          </a:r>
          <a:endParaRPr kumimoji="1" lang="ja-JP" altLang="en-US" sz="2000">
            <a:solidFill>
              <a:srgbClr val="FF0000"/>
            </a:solidFill>
          </a:endParaRPr>
        </a:p>
      </xdr:txBody>
    </xdr:sp>
    <xdr:clientData/>
  </xdr:twoCellAnchor>
  <xdr:twoCellAnchor>
    <xdr:from>
      <xdr:col>6</xdr:col>
      <xdr:colOff>206375</xdr:colOff>
      <xdr:row>1</xdr:row>
      <xdr:rowOff>158750</xdr:rowOff>
    </xdr:from>
    <xdr:to>
      <xdr:col>6</xdr:col>
      <xdr:colOff>523875</xdr:colOff>
      <xdr:row>3</xdr:row>
      <xdr:rowOff>166688</xdr:rowOff>
    </xdr:to>
    <xdr:sp macro="" textlink="">
      <xdr:nvSpPr>
        <xdr:cNvPr id="37" name="テキスト ボックス 36">
          <a:extLst>
            <a:ext uri="{FF2B5EF4-FFF2-40B4-BE49-F238E27FC236}">
              <a16:creationId xmlns:a16="http://schemas.microsoft.com/office/drawing/2014/main" id="{2D7A25BD-2B7F-4D3B-A365-D692A2D42DCF}"/>
            </a:ext>
          </a:extLst>
        </xdr:cNvPr>
        <xdr:cNvSpPr txBox="1"/>
      </xdr:nvSpPr>
      <xdr:spPr>
        <a:xfrm>
          <a:off x="3921125" y="333375"/>
          <a:ext cx="317500" cy="357188"/>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Normal="100" workbookViewId="0">
      <pane xSplit="1" ySplit="8" topLeftCell="B12" activePane="bottomRight" state="frozen"/>
      <selection pane="topRight" activeCell="B1" sqref="B1"/>
      <selection pane="bottomLeft" activeCell="A9" sqref="A9"/>
      <selection pane="bottomRight" activeCell="F19" sqref="F19"/>
    </sheetView>
  </sheetViews>
  <sheetFormatPr defaultRowHeight="18" x14ac:dyDescent="0.55000000000000004"/>
  <cols>
    <col min="1" max="1" width="4.83203125" customWidth="1"/>
    <col min="2" max="2" width="12" customWidth="1"/>
    <col min="3" max="3" width="10.58203125" customWidth="1"/>
    <col min="4" max="6" width="8.25" customWidth="1"/>
    <col min="7" max="7" width="9.83203125" customWidth="1"/>
    <col min="10" max="15" width="7.75" customWidth="1"/>
  </cols>
  <sheetData>
    <row r="1" spans="1:18" x14ac:dyDescent="0.55000000000000004">
      <c r="A1" s="1" t="s">
        <v>7</v>
      </c>
      <c r="C1" t="s">
        <v>50</v>
      </c>
    </row>
    <row r="2" spans="1:18" x14ac:dyDescent="0.55000000000000004">
      <c r="A2" s="1" t="s">
        <v>8</v>
      </c>
      <c r="C2" t="s">
        <v>22</v>
      </c>
    </row>
    <row r="3" spans="1:18" x14ac:dyDescent="0.55000000000000004">
      <c r="A3" s="1" t="s">
        <v>10</v>
      </c>
      <c r="C3" s="29">
        <v>100000</v>
      </c>
    </row>
    <row r="4" spans="1:18" x14ac:dyDescent="0.55000000000000004">
      <c r="A4" s="1" t="s">
        <v>11</v>
      </c>
      <c r="C4" s="29" t="s">
        <v>13</v>
      </c>
    </row>
    <row r="5" spans="1:18" ht="18.5" thickBot="1" x14ac:dyDescent="0.6">
      <c r="A5" s="1" t="s">
        <v>12</v>
      </c>
      <c r="C5" s="29" t="s">
        <v>34</v>
      </c>
    </row>
    <row r="6" spans="1:18" ht="18.5" thickBot="1" x14ac:dyDescent="0.6">
      <c r="A6" s="24" t="s">
        <v>0</v>
      </c>
      <c r="B6" s="24" t="s">
        <v>1</v>
      </c>
      <c r="C6" s="24" t="s">
        <v>1</v>
      </c>
      <c r="D6" s="48" t="s">
        <v>25</v>
      </c>
      <c r="E6" s="25"/>
      <c r="F6" s="26"/>
      <c r="G6" s="86" t="s">
        <v>3</v>
      </c>
      <c r="H6" s="87"/>
      <c r="I6" s="93"/>
      <c r="J6" s="86" t="s">
        <v>23</v>
      </c>
      <c r="K6" s="87"/>
      <c r="L6" s="93"/>
      <c r="M6" s="86" t="s">
        <v>24</v>
      </c>
      <c r="N6" s="87"/>
      <c r="O6" s="93"/>
    </row>
    <row r="7" spans="1:18" ht="18.5" thickBot="1" x14ac:dyDescent="0.6">
      <c r="A7" s="27"/>
      <c r="B7" s="27" t="s">
        <v>2</v>
      </c>
      <c r="C7" s="64" t="s">
        <v>29</v>
      </c>
      <c r="D7" s="13">
        <v>1.27</v>
      </c>
      <c r="E7" s="14">
        <v>1.5</v>
      </c>
      <c r="F7" s="15">
        <v>2</v>
      </c>
      <c r="G7" s="13">
        <v>1.27</v>
      </c>
      <c r="H7" s="14">
        <v>1.5</v>
      </c>
      <c r="I7" s="15">
        <v>2</v>
      </c>
      <c r="J7" s="13">
        <v>1.27</v>
      </c>
      <c r="K7" s="14">
        <v>1.5</v>
      </c>
      <c r="L7" s="15">
        <v>2</v>
      </c>
      <c r="M7" s="13">
        <v>1.27</v>
      </c>
      <c r="N7" s="14">
        <v>1.5</v>
      </c>
      <c r="O7" s="15">
        <v>2</v>
      </c>
    </row>
    <row r="8" spans="1:18" ht="18.5" thickBot="1" x14ac:dyDescent="0.6">
      <c r="A8" s="28" t="s">
        <v>9</v>
      </c>
      <c r="B8" s="12"/>
      <c r="C8" s="49"/>
      <c r="D8" s="17"/>
      <c r="E8" s="16"/>
      <c r="F8" s="18"/>
      <c r="G8" s="19">
        <f>C3</f>
        <v>100000</v>
      </c>
      <c r="H8" s="20">
        <f>C3</f>
        <v>100000</v>
      </c>
      <c r="I8" s="21">
        <f>C3</f>
        <v>100000</v>
      </c>
      <c r="J8" s="90" t="s">
        <v>23</v>
      </c>
      <c r="K8" s="91"/>
      <c r="L8" s="92"/>
      <c r="M8" s="90"/>
      <c r="N8" s="91"/>
      <c r="O8" s="92"/>
    </row>
    <row r="9" spans="1:18" x14ac:dyDescent="0.55000000000000004">
      <c r="A9" s="9">
        <v>1</v>
      </c>
      <c r="B9" s="23">
        <v>43847</v>
      </c>
      <c r="C9" s="50">
        <v>1</v>
      </c>
      <c r="D9" s="54">
        <v>-1</v>
      </c>
      <c r="E9" s="55">
        <v>-1</v>
      </c>
      <c r="F9" s="56">
        <v>-1</v>
      </c>
      <c r="G9" s="22">
        <f>IF(D9="","",G8+M9)</f>
        <v>97000</v>
      </c>
      <c r="H9" s="22">
        <f t="shared" ref="H9" si="0">IF(E9="","",H8+N9)</f>
        <v>97000</v>
      </c>
      <c r="I9" s="22">
        <f t="shared" ref="I9" si="1">IF(F9="","",I8+O9)</f>
        <v>97000</v>
      </c>
      <c r="J9" s="41">
        <f>IF(G8="","",G8*0.03)</f>
        <v>3000</v>
      </c>
      <c r="K9" s="42">
        <f>IF(H8="","",H8*0.03)</f>
        <v>3000</v>
      </c>
      <c r="L9" s="43">
        <f>IF(I8="","",I8*0.03)</f>
        <v>3000</v>
      </c>
      <c r="M9" s="41">
        <f>IF(D9="","",J9*D9)</f>
        <v>-3000</v>
      </c>
      <c r="N9" s="42">
        <f>IF(E9="","",K9*E9)</f>
        <v>-3000</v>
      </c>
      <c r="O9" s="43">
        <f>IF(F9="","",L9*F9)</f>
        <v>-3000</v>
      </c>
      <c r="P9" s="40"/>
      <c r="Q9" s="40"/>
      <c r="R9" s="40"/>
    </row>
    <row r="10" spans="1:18" x14ac:dyDescent="0.55000000000000004">
      <c r="A10" s="9">
        <v>2</v>
      </c>
      <c r="B10" s="5">
        <v>43852</v>
      </c>
      <c r="C10" s="47">
        <v>2</v>
      </c>
      <c r="D10" s="57">
        <v>1.27</v>
      </c>
      <c r="E10" s="58">
        <v>1.5</v>
      </c>
      <c r="F10" s="59">
        <v>2</v>
      </c>
      <c r="G10" s="22">
        <f t="shared" ref="G10:G42" si="2">IF(D10="","",G9+M10)</f>
        <v>100695.7</v>
      </c>
      <c r="H10" s="22">
        <f t="shared" ref="H10:H42" si="3">IF(E10="","",H9+N10)</f>
        <v>101365</v>
      </c>
      <c r="I10" s="22">
        <f t="shared" ref="I10:I42" si="4">IF(F10="","",I9+O10)</f>
        <v>102820</v>
      </c>
      <c r="J10" s="44">
        <f t="shared" ref="J10:J12" si="5">IF(G9="","",G9*0.03)</f>
        <v>2910</v>
      </c>
      <c r="K10" s="45">
        <f t="shared" ref="K10:K12" si="6">IF(H9="","",H9*0.03)</f>
        <v>2910</v>
      </c>
      <c r="L10" s="46">
        <f t="shared" ref="L10:L12" si="7">IF(I9="","",I9*0.03)</f>
        <v>2910</v>
      </c>
      <c r="M10" s="44">
        <f t="shared" ref="M10:M12" si="8">IF(D10="","",J10*D10)</f>
        <v>3695.7000000000003</v>
      </c>
      <c r="N10" s="45">
        <f t="shared" ref="N10:N12" si="9">IF(E10="","",K10*E10)</f>
        <v>4365</v>
      </c>
      <c r="O10" s="46">
        <f t="shared" ref="O10:O12" si="10">IF(F10="","",L10*F10)</f>
        <v>5820</v>
      </c>
      <c r="P10" s="40"/>
      <c r="Q10" s="40"/>
      <c r="R10" s="40"/>
    </row>
    <row r="11" spans="1:18" x14ac:dyDescent="0.55000000000000004">
      <c r="A11" s="9">
        <v>3</v>
      </c>
      <c r="B11" s="5">
        <v>43875</v>
      </c>
      <c r="C11" s="47">
        <v>2</v>
      </c>
      <c r="D11" s="57">
        <v>-1</v>
      </c>
      <c r="E11" s="58">
        <v>-1</v>
      </c>
      <c r="F11" s="84">
        <v>-1</v>
      </c>
      <c r="G11" s="22">
        <f t="shared" si="2"/>
        <v>97674.828999999998</v>
      </c>
      <c r="H11" s="22">
        <f t="shared" si="3"/>
        <v>98324.05</v>
      </c>
      <c r="I11" s="22">
        <f t="shared" si="4"/>
        <v>99735.4</v>
      </c>
      <c r="J11" s="44">
        <f t="shared" si="5"/>
        <v>3020.8709999999996</v>
      </c>
      <c r="K11" s="45">
        <f t="shared" si="6"/>
        <v>3040.95</v>
      </c>
      <c r="L11" s="46">
        <f t="shared" si="7"/>
        <v>3084.6</v>
      </c>
      <c r="M11" s="44">
        <f t="shared" si="8"/>
        <v>-3020.8709999999996</v>
      </c>
      <c r="N11" s="45">
        <f t="shared" si="9"/>
        <v>-3040.95</v>
      </c>
      <c r="O11" s="46">
        <f t="shared" si="10"/>
        <v>-3084.6</v>
      </c>
      <c r="P11" s="40"/>
      <c r="Q11" s="40"/>
      <c r="R11" s="40"/>
    </row>
    <row r="12" spans="1:18" x14ac:dyDescent="0.55000000000000004">
      <c r="A12" s="9">
        <v>4</v>
      </c>
      <c r="B12" s="5">
        <v>43894</v>
      </c>
      <c r="C12" s="47">
        <v>2</v>
      </c>
      <c r="D12" s="57">
        <v>-1</v>
      </c>
      <c r="E12" s="58">
        <v>-1</v>
      </c>
      <c r="F12" s="84">
        <v>-1</v>
      </c>
      <c r="G12" s="22">
        <f t="shared" si="2"/>
        <v>94744.584130000003</v>
      </c>
      <c r="H12" s="22">
        <f t="shared" si="3"/>
        <v>95374.328500000003</v>
      </c>
      <c r="I12" s="22">
        <f t="shared" si="4"/>
        <v>96743.337999999989</v>
      </c>
      <c r="J12" s="44">
        <f t="shared" si="5"/>
        <v>2930.24487</v>
      </c>
      <c r="K12" s="45">
        <f t="shared" si="6"/>
        <v>2949.7215000000001</v>
      </c>
      <c r="L12" s="46">
        <f t="shared" si="7"/>
        <v>2992.0619999999999</v>
      </c>
      <c r="M12" s="44">
        <f t="shared" si="8"/>
        <v>-2930.24487</v>
      </c>
      <c r="N12" s="45">
        <f t="shared" si="9"/>
        <v>-2949.7215000000001</v>
      </c>
      <c r="O12" s="46">
        <f t="shared" si="10"/>
        <v>-2992.0619999999999</v>
      </c>
      <c r="P12" s="40"/>
      <c r="Q12" s="40"/>
      <c r="R12" s="40"/>
    </row>
    <row r="13" spans="1:18" x14ac:dyDescent="0.55000000000000004">
      <c r="A13" s="9">
        <v>5</v>
      </c>
      <c r="B13" s="5">
        <v>43910</v>
      </c>
      <c r="C13" s="47">
        <v>1</v>
      </c>
      <c r="D13" s="57">
        <v>1.27</v>
      </c>
      <c r="E13" s="58">
        <v>-1</v>
      </c>
      <c r="F13" s="84">
        <v>-1</v>
      </c>
      <c r="G13" s="22">
        <f t="shared" si="2"/>
        <v>98354.352785352996</v>
      </c>
      <c r="H13" s="22">
        <f t="shared" si="3"/>
        <v>92513.098645000005</v>
      </c>
      <c r="I13" s="22">
        <f t="shared" si="4"/>
        <v>93841.037859999982</v>
      </c>
      <c r="J13" s="44">
        <f t="shared" ref="J13:J58" si="11">IF(G12="","",G12*0.03)</f>
        <v>2842.3375239000002</v>
      </c>
      <c r="K13" s="45">
        <f t="shared" ref="K13:K58" si="12">IF(H12="","",H12*0.03)</f>
        <v>2861.229855</v>
      </c>
      <c r="L13" s="46">
        <f t="shared" ref="L13:L58" si="13">IF(I12="","",I12*0.03)</f>
        <v>2902.3001399999994</v>
      </c>
      <c r="M13" s="44">
        <f t="shared" ref="M13:M58" si="14">IF(D13="","",J13*D13)</f>
        <v>3609.7686553530002</v>
      </c>
      <c r="N13" s="45">
        <f t="shared" ref="N13:N58" si="15">IF(E13="","",K13*E13)</f>
        <v>-2861.229855</v>
      </c>
      <c r="O13" s="46">
        <f t="shared" ref="O13:O58" si="16">IF(F13="","",L13*F13)</f>
        <v>-2902.3001399999994</v>
      </c>
      <c r="P13" s="40"/>
      <c r="Q13" s="40"/>
      <c r="R13" s="40"/>
    </row>
    <row r="14" spans="1:18" x14ac:dyDescent="0.55000000000000004">
      <c r="A14" s="9">
        <v>6</v>
      </c>
      <c r="B14" s="5">
        <v>43913</v>
      </c>
      <c r="C14" s="47">
        <v>1</v>
      </c>
      <c r="D14" s="57">
        <v>-1</v>
      </c>
      <c r="E14" s="58">
        <v>-1</v>
      </c>
      <c r="F14" s="84">
        <v>-1</v>
      </c>
      <c r="G14" s="22">
        <f t="shared" si="2"/>
        <v>95403.722201792407</v>
      </c>
      <c r="H14" s="22">
        <f t="shared" si="3"/>
        <v>89737.705685649998</v>
      </c>
      <c r="I14" s="22">
        <f t="shared" si="4"/>
        <v>91025.806724199982</v>
      </c>
      <c r="J14" s="44">
        <f t="shared" si="11"/>
        <v>2950.6305835605899</v>
      </c>
      <c r="K14" s="45">
        <f t="shared" si="12"/>
        <v>2775.3929593500002</v>
      </c>
      <c r="L14" s="46">
        <f t="shared" si="13"/>
        <v>2815.2311357999993</v>
      </c>
      <c r="M14" s="44">
        <f t="shared" si="14"/>
        <v>-2950.6305835605899</v>
      </c>
      <c r="N14" s="45">
        <f t="shared" si="15"/>
        <v>-2775.3929593500002</v>
      </c>
      <c r="O14" s="46">
        <f t="shared" si="16"/>
        <v>-2815.2311357999993</v>
      </c>
      <c r="P14" s="40"/>
      <c r="Q14" s="40"/>
      <c r="R14" s="40"/>
    </row>
    <row r="15" spans="1:18" x14ac:dyDescent="0.55000000000000004">
      <c r="A15" s="9">
        <v>7</v>
      </c>
      <c r="B15" s="5">
        <v>43920</v>
      </c>
      <c r="C15" s="47">
        <v>2</v>
      </c>
      <c r="D15" s="57">
        <v>0</v>
      </c>
      <c r="E15" s="58">
        <v>0</v>
      </c>
      <c r="F15" s="84">
        <v>0</v>
      </c>
      <c r="G15" s="22">
        <f t="shared" si="2"/>
        <v>95403.722201792407</v>
      </c>
      <c r="H15" s="22">
        <f t="shared" si="3"/>
        <v>89737.705685649998</v>
      </c>
      <c r="I15" s="22">
        <f t="shared" si="4"/>
        <v>91025.806724199982</v>
      </c>
      <c r="J15" s="44">
        <f t="shared" si="11"/>
        <v>2862.1116660537723</v>
      </c>
      <c r="K15" s="45">
        <f t="shared" si="12"/>
        <v>2692.1311705694998</v>
      </c>
      <c r="L15" s="46">
        <f t="shared" si="13"/>
        <v>2730.7742017259993</v>
      </c>
      <c r="M15" s="44">
        <f t="shared" si="14"/>
        <v>0</v>
      </c>
      <c r="N15" s="45">
        <f t="shared" si="15"/>
        <v>0</v>
      </c>
      <c r="O15" s="46">
        <f t="shared" si="16"/>
        <v>0</v>
      </c>
      <c r="P15" s="40"/>
      <c r="Q15" s="40"/>
      <c r="R15" s="40"/>
    </row>
    <row r="16" spans="1:18" x14ac:dyDescent="0.55000000000000004">
      <c r="A16" s="9">
        <v>8</v>
      </c>
      <c r="B16" s="5">
        <v>43959</v>
      </c>
      <c r="C16" s="47">
        <v>1</v>
      </c>
      <c r="D16" s="57">
        <v>1.27</v>
      </c>
      <c r="E16" s="58">
        <v>1.5</v>
      </c>
      <c r="F16" s="84">
        <v>2</v>
      </c>
      <c r="G16" s="22">
        <f t="shared" si="2"/>
        <v>99038.6040176807</v>
      </c>
      <c r="H16" s="22">
        <f t="shared" si="3"/>
        <v>93775.902441504251</v>
      </c>
      <c r="I16" s="22">
        <f t="shared" si="4"/>
        <v>96487.355127651987</v>
      </c>
      <c r="J16" s="44">
        <f t="shared" si="11"/>
        <v>2862.1116660537723</v>
      </c>
      <c r="K16" s="45">
        <f t="shared" si="12"/>
        <v>2692.1311705694998</v>
      </c>
      <c r="L16" s="46">
        <f t="shared" si="13"/>
        <v>2730.7742017259993</v>
      </c>
      <c r="M16" s="44">
        <f t="shared" si="14"/>
        <v>3634.8818158882909</v>
      </c>
      <c r="N16" s="45">
        <f t="shared" si="15"/>
        <v>4038.1967558542497</v>
      </c>
      <c r="O16" s="46">
        <f t="shared" si="16"/>
        <v>5461.5484034519986</v>
      </c>
      <c r="P16" s="40"/>
      <c r="Q16" s="40"/>
      <c r="R16" s="40"/>
    </row>
    <row r="17" spans="1:18" x14ac:dyDescent="0.55000000000000004">
      <c r="A17" s="9">
        <v>9</v>
      </c>
      <c r="B17" s="5">
        <v>43979</v>
      </c>
      <c r="C17" s="47">
        <v>2</v>
      </c>
      <c r="D17" s="57">
        <v>0</v>
      </c>
      <c r="E17" s="58">
        <v>0</v>
      </c>
      <c r="F17" s="84">
        <v>0</v>
      </c>
      <c r="G17" s="22">
        <f t="shared" si="2"/>
        <v>99038.6040176807</v>
      </c>
      <c r="H17" s="22">
        <f t="shared" si="3"/>
        <v>93775.902441504251</v>
      </c>
      <c r="I17" s="22">
        <f t="shared" si="4"/>
        <v>96487.355127651987</v>
      </c>
      <c r="J17" s="44">
        <f t="shared" si="11"/>
        <v>2971.158120530421</v>
      </c>
      <c r="K17" s="45">
        <f t="shared" si="12"/>
        <v>2813.2770732451272</v>
      </c>
      <c r="L17" s="46">
        <f t="shared" si="13"/>
        <v>2894.6206538295596</v>
      </c>
      <c r="M17" s="44">
        <f t="shared" si="14"/>
        <v>0</v>
      </c>
      <c r="N17" s="45">
        <f t="shared" si="15"/>
        <v>0</v>
      </c>
      <c r="O17" s="46">
        <f t="shared" si="16"/>
        <v>0</v>
      </c>
      <c r="P17" s="40"/>
      <c r="Q17" s="40"/>
      <c r="R17" s="40"/>
    </row>
    <row r="18" spans="1:18" x14ac:dyDescent="0.55000000000000004">
      <c r="A18" s="9">
        <v>10</v>
      </c>
      <c r="B18" s="5">
        <v>44001</v>
      </c>
      <c r="C18" s="47">
        <v>2</v>
      </c>
      <c r="D18" s="57">
        <v>-1</v>
      </c>
      <c r="E18" s="58">
        <v>-1</v>
      </c>
      <c r="F18" s="84">
        <v>-1</v>
      </c>
      <c r="G18" s="22">
        <f t="shared" si="2"/>
        <v>96067.445897150275</v>
      </c>
      <c r="H18" s="22">
        <f t="shared" si="3"/>
        <v>90962.62536825912</v>
      </c>
      <c r="I18" s="22">
        <f t="shared" si="4"/>
        <v>93592.73447382242</v>
      </c>
      <c r="J18" s="44">
        <f t="shared" si="11"/>
        <v>2971.158120530421</v>
      </c>
      <c r="K18" s="45">
        <f t="shared" si="12"/>
        <v>2813.2770732451272</v>
      </c>
      <c r="L18" s="46">
        <f t="shared" si="13"/>
        <v>2894.6206538295596</v>
      </c>
      <c r="M18" s="44">
        <f t="shared" si="14"/>
        <v>-2971.158120530421</v>
      </c>
      <c r="N18" s="45">
        <f t="shared" si="15"/>
        <v>-2813.2770732451272</v>
      </c>
      <c r="O18" s="46">
        <f t="shared" si="16"/>
        <v>-2894.6206538295596</v>
      </c>
      <c r="P18" s="40"/>
      <c r="Q18" s="40"/>
      <c r="R18" s="40"/>
    </row>
    <row r="19" spans="1:18" x14ac:dyDescent="0.55000000000000004">
      <c r="A19" s="9">
        <v>11</v>
      </c>
      <c r="B19" s="5"/>
      <c r="C19" s="47"/>
      <c r="D19" s="57"/>
      <c r="E19" s="58"/>
      <c r="F19" s="84"/>
      <c r="G19" s="22" t="str">
        <f t="shared" si="2"/>
        <v/>
      </c>
      <c r="H19" s="22" t="str">
        <f t="shared" si="3"/>
        <v/>
      </c>
      <c r="I19" s="22" t="str">
        <f t="shared" si="4"/>
        <v/>
      </c>
      <c r="J19" s="44">
        <f t="shared" si="11"/>
        <v>2882.0233769145079</v>
      </c>
      <c r="K19" s="45">
        <f t="shared" si="12"/>
        <v>2728.8787610477734</v>
      </c>
      <c r="L19" s="46">
        <f t="shared" si="13"/>
        <v>2807.7820342146724</v>
      </c>
      <c r="M19" s="44" t="str">
        <f t="shared" si="14"/>
        <v/>
      </c>
      <c r="N19" s="45" t="str">
        <f t="shared" si="15"/>
        <v/>
      </c>
      <c r="O19" s="46" t="str">
        <f t="shared" si="16"/>
        <v/>
      </c>
      <c r="P19" s="40"/>
      <c r="Q19" s="40"/>
      <c r="R19" s="40"/>
    </row>
    <row r="20" spans="1:18" x14ac:dyDescent="0.55000000000000004">
      <c r="A20" s="9">
        <v>12</v>
      </c>
      <c r="B20" s="5"/>
      <c r="C20" s="47"/>
      <c r="D20" s="57"/>
      <c r="E20" s="58"/>
      <c r="F20" s="84"/>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55000000000000004">
      <c r="A21" s="9">
        <v>13</v>
      </c>
      <c r="B21" s="5"/>
      <c r="C21" s="47"/>
      <c r="D21" s="57"/>
      <c r="E21" s="58"/>
      <c r="F21" s="84"/>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55000000000000004">
      <c r="A22" s="9">
        <v>14</v>
      </c>
      <c r="B22" s="5"/>
      <c r="C22" s="47"/>
      <c r="D22" s="57"/>
      <c r="E22" s="58"/>
      <c r="F22" s="84"/>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55000000000000004">
      <c r="A23" s="9">
        <v>15</v>
      </c>
      <c r="B23" s="5"/>
      <c r="C23" s="47"/>
      <c r="D23" s="57"/>
      <c r="E23" s="58"/>
      <c r="F23" s="84"/>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55000000000000004">
      <c r="A24" s="9">
        <v>16</v>
      </c>
      <c r="B24" s="5"/>
      <c r="C24" s="47"/>
      <c r="D24" s="57"/>
      <c r="E24" s="58"/>
      <c r="F24" s="84"/>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55000000000000004">
      <c r="A25" s="9">
        <v>17</v>
      </c>
      <c r="B25" s="5"/>
      <c r="C25" s="47"/>
      <c r="D25" s="57"/>
      <c r="E25" s="58"/>
      <c r="F25" s="84"/>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55000000000000004">
      <c r="A26" s="9">
        <v>18</v>
      </c>
      <c r="B26" s="5"/>
      <c r="C26" s="47"/>
      <c r="D26" s="57"/>
      <c r="E26" s="58"/>
      <c r="F26" s="84"/>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55000000000000004">
      <c r="A27" s="9">
        <v>19</v>
      </c>
      <c r="B27" s="5"/>
      <c r="C27" s="47"/>
      <c r="D27" s="57"/>
      <c r="E27" s="58"/>
      <c r="F27" s="84"/>
      <c r="G27" s="22" t="str">
        <f>IF(D27="","",G26+M27)</f>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55000000000000004">
      <c r="A28" s="9">
        <v>20</v>
      </c>
      <c r="B28" s="5"/>
      <c r="C28" s="47"/>
      <c r="D28" s="57"/>
      <c r="E28" s="58"/>
      <c r="F28" s="84"/>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55000000000000004">
      <c r="A29" s="9">
        <v>21</v>
      </c>
      <c r="B29" s="5"/>
      <c r="C29" s="47"/>
      <c r="D29" s="57"/>
      <c r="E29" s="58"/>
      <c r="F29" s="84"/>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55000000000000004">
      <c r="A30" s="9">
        <v>22</v>
      </c>
      <c r="B30" s="5"/>
      <c r="C30" s="47"/>
      <c r="D30" s="57"/>
      <c r="E30" s="58"/>
      <c r="F30" s="84"/>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55000000000000004">
      <c r="A31" s="9">
        <v>23</v>
      </c>
      <c r="B31" s="5"/>
      <c r="C31" s="47"/>
      <c r="D31" s="57"/>
      <c r="E31" s="58"/>
      <c r="F31" s="84"/>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55000000000000004">
      <c r="A32" s="9">
        <v>24</v>
      </c>
      <c r="B32" s="5"/>
      <c r="C32" s="47"/>
      <c r="D32" s="57"/>
      <c r="E32" s="58"/>
      <c r="F32" s="84"/>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55000000000000004">
      <c r="A33" s="9">
        <v>25</v>
      </c>
      <c r="B33" s="5"/>
      <c r="C33" s="47"/>
      <c r="D33" s="57"/>
      <c r="E33" s="58"/>
      <c r="F33" s="84"/>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55000000000000004">
      <c r="A34" s="9">
        <v>26</v>
      </c>
      <c r="B34" s="5"/>
      <c r="C34" s="47"/>
      <c r="D34" s="57"/>
      <c r="E34" s="58"/>
      <c r="F34" s="84"/>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55000000000000004">
      <c r="A35" s="9">
        <v>27</v>
      </c>
      <c r="B35" s="5"/>
      <c r="C35" s="47"/>
      <c r="D35" s="57"/>
      <c r="E35" s="58"/>
      <c r="F35" s="84"/>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55000000000000004">
      <c r="A36" s="9">
        <v>28</v>
      </c>
      <c r="B36" s="5"/>
      <c r="C36" s="47"/>
      <c r="D36" s="57"/>
      <c r="E36" s="58"/>
      <c r="F36" s="84"/>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55000000000000004">
      <c r="A37" s="9">
        <v>29</v>
      </c>
      <c r="B37" s="5"/>
      <c r="C37" s="47"/>
      <c r="D37" s="57"/>
      <c r="E37" s="58"/>
      <c r="F37" s="84"/>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55000000000000004">
      <c r="A38" s="9">
        <v>30</v>
      </c>
      <c r="B38" s="5"/>
      <c r="C38" s="47"/>
      <c r="D38" s="57"/>
      <c r="E38" s="58"/>
      <c r="F38" s="84"/>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55000000000000004">
      <c r="A39" s="9">
        <v>31</v>
      </c>
      <c r="B39" s="5"/>
      <c r="C39" s="47"/>
      <c r="D39" s="57"/>
      <c r="E39" s="60"/>
      <c r="F39" s="84"/>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55000000000000004">
      <c r="A40" s="9">
        <v>32</v>
      </c>
      <c r="B40" s="5"/>
      <c r="C40" s="47"/>
      <c r="D40" s="57"/>
      <c r="E40" s="60"/>
      <c r="F40" s="84"/>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55000000000000004">
      <c r="A41" s="9">
        <v>33</v>
      </c>
      <c r="B41" s="5"/>
      <c r="C41" s="47"/>
      <c r="D41" s="57"/>
      <c r="E41" s="60"/>
      <c r="F41" s="84"/>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55000000000000004">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55000000000000004">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55000000000000004">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55000000000000004">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55000000000000004">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55000000000000004">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55000000000000004">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55000000000000004">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55000000000000004">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55000000000000004">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55000000000000004">
      <c r="A52" s="9">
        <v>44</v>
      </c>
      <c r="B52" s="5"/>
      <c r="C52" s="47"/>
      <c r="D52" s="57"/>
      <c r="E52" s="58"/>
      <c r="F52" s="59"/>
      <c r="G52" s="22" t="str">
        <f>IF(D52="","",G51+M52)</f>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55000000000000004">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55000000000000004">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55000000000000004">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55000000000000004">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55000000000000004">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8.5" thickBot="1" x14ac:dyDescent="0.6">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8.5" thickBot="1" x14ac:dyDescent="0.6">
      <c r="A59" s="9"/>
      <c r="B59" s="94" t="s">
        <v>5</v>
      </c>
      <c r="C59" s="95"/>
      <c r="D59" s="7">
        <f>COUNTIF(D9:D58,1.27)</f>
        <v>3</v>
      </c>
      <c r="E59" s="7">
        <f>COUNTIF(E9:E58,1.5)</f>
        <v>2</v>
      </c>
      <c r="F59" s="8">
        <f>COUNTIF(F9:F58,2)</f>
        <v>2</v>
      </c>
      <c r="G59" s="70">
        <f>M59+G8</f>
        <v>96067.445897150275</v>
      </c>
      <c r="H59" s="71">
        <f>N59+H8</f>
        <v>90962.62536825912</v>
      </c>
      <c r="I59" s="72">
        <f>O59+I8</f>
        <v>93592.734473822435</v>
      </c>
      <c r="J59" s="67" t="s">
        <v>31</v>
      </c>
      <c r="K59" s="68">
        <f>B58-B9</f>
        <v>-43847</v>
      </c>
      <c r="L59" s="69" t="s">
        <v>32</v>
      </c>
      <c r="M59" s="81">
        <f>SUM(M9:M58)</f>
        <v>-3932.5541028497187</v>
      </c>
      <c r="N59" s="82">
        <f>SUM(N9:N58)</f>
        <v>-9037.3746317408768</v>
      </c>
      <c r="O59" s="83">
        <f>SUM(O9:O58)</f>
        <v>-6407.2655261775599</v>
      </c>
    </row>
    <row r="60" spans="1:15" ht="18.5" thickBot="1" x14ac:dyDescent="0.6">
      <c r="A60" s="9"/>
      <c r="B60" s="88" t="s">
        <v>6</v>
      </c>
      <c r="C60" s="89"/>
      <c r="D60" s="7">
        <f>COUNTIF(D9:D58,-1)</f>
        <v>5</v>
      </c>
      <c r="E60" s="7">
        <f>COUNTIF(E9:E58,-1)</f>
        <v>6</v>
      </c>
      <c r="F60" s="8">
        <f>COUNTIF(F9:F58,-1)</f>
        <v>6</v>
      </c>
      <c r="G60" s="86" t="s">
        <v>30</v>
      </c>
      <c r="H60" s="87"/>
      <c r="I60" s="93"/>
      <c r="J60" s="86" t="s">
        <v>33</v>
      </c>
      <c r="K60" s="87"/>
      <c r="L60" s="93"/>
      <c r="M60" s="9"/>
      <c r="N60" s="3"/>
      <c r="O60" s="4"/>
    </row>
    <row r="61" spans="1:15" ht="18.5" thickBot="1" x14ac:dyDescent="0.6">
      <c r="A61" s="9"/>
      <c r="B61" s="88" t="s">
        <v>35</v>
      </c>
      <c r="C61" s="89"/>
      <c r="D61" s="7">
        <f>COUNTIF(D9:D58,0)</f>
        <v>2</v>
      </c>
      <c r="E61" s="7">
        <f>COUNTIF(E9:E58,0)</f>
        <v>2</v>
      </c>
      <c r="F61" s="7">
        <f>COUNTIF(F9:F58,0)</f>
        <v>2</v>
      </c>
      <c r="G61" s="76">
        <f>G59/G8</f>
        <v>0.96067445897150272</v>
      </c>
      <c r="H61" s="77">
        <f t="shared" ref="H61" si="21">H59/H8</f>
        <v>0.9096262536825912</v>
      </c>
      <c r="I61" s="78">
        <f>I59/I8</f>
        <v>0.93592734473822436</v>
      </c>
      <c r="J61" s="65">
        <f>(G61-100%)*30/K59</f>
        <v>2.6906429877868917E-5</v>
      </c>
      <c r="K61" s="65">
        <f>(H61-100%)*30/K59</f>
        <v>6.1833475255371274E-5</v>
      </c>
      <c r="L61" s="66">
        <f>(I61-100%)*30/K59</f>
        <v>4.3838339176072912E-5</v>
      </c>
      <c r="M61" s="10"/>
      <c r="N61" s="2"/>
      <c r="O61" s="11"/>
    </row>
    <row r="62" spans="1:15" ht="18.5" thickBot="1" x14ac:dyDescent="0.6">
      <c r="A62" s="3"/>
      <c r="B62" s="86" t="s">
        <v>4</v>
      </c>
      <c r="C62" s="87"/>
      <c r="D62" s="79">
        <f t="shared" ref="D62:E62" si="22">D59/(D59+D60+D61)</f>
        <v>0.3</v>
      </c>
      <c r="E62" s="74">
        <f t="shared" si="22"/>
        <v>0.2</v>
      </c>
      <c r="F62" s="75">
        <f>F59/(F59+F60+F61)</f>
        <v>0.2</v>
      </c>
    </row>
    <row r="64" spans="1:15" x14ac:dyDescent="0.550000000000000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topLeftCell="A265" zoomScale="80" zoomScaleNormal="80" workbookViewId="0">
      <selection activeCell="Q19" sqref="Q19"/>
    </sheetView>
  </sheetViews>
  <sheetFormatPr defaultColWidth="8.08203125" defaultRowHeight="14" x14ac:dyDescent="0.55000000000000004"/>
  <cols>
    <col min="1" max="1" width="8.08203125" style="53"/>
    <col min="2" max="16384" width="8.08203125" style="52"/>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K29"/>
  <sheetViews>
    <sheetView tabSelected="1" zoomScale="145" zoomScaleSheetLayoutView="100" workbookViewId="0">
      <selection activeCell="A12" sqref="A12:J1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6" t="s">
        <v>53</v>
      </c>
      <c r="B2" s="97"/>
      <c r="C2" s="97"/>
      <c r="D2" s="97"/>
      <c r="E2" s="97"/>
      <c r="F2" s="97"/>
      <c r="G2" s="97"/>
      <c r="H2" s="97"/>
      <c r="I2" s="97"/>
      <c r="J2" s="97"/>
    </row>
    <row r="3" spans="1:10" x14ac:dyDescent="0.55000000000000004">
      <c r="A3" s="97"/>
      <c r="B3" s="97"/>
      <c r="C3" s="97"/>
      <c r="D3" s="97"/>
      <c r="E3" s="97"/>
      <c r="F3" s="97"/>
      <c r="G3" s="97"/>
      <c r="H3" s="97"/>
      <c r="I3" s="97"/>
      <c r="J3" s="97"/>
    </row>
    <row r="4" spans="1:10" x14ac:dyDescent="0.55000000000000004">
      <c r="A4" s="97"/>
      <c r="B4" s="97"/>
      <c r="C4" s="97"/>
      <c r="D4" s="97"/>
      <c r="E4" s="97"/>
      <c r="F4" s="97"/>
      <c r="G4" s="97"/>
      <c r="H4" s="97"/>
      <c r="I4" s="97"/>
      <c r="J4" s="97"/>
    </row>
    <row r="5" spans="1:10" x14ac:dyDescent="0.55000000000000004">
      <c r="A5" s="97"/>
      <c r="B5" s="97"/>
      <c r="C5" s="97"/>
      <c r="D5" s="97"/>
      <c r="E5" s="97"/>
      <c r="F5" s="97"/>
      <c r="G5" s="97"/>
      <c r="H5" s="97"/>
      <c r="I5" s="97"/>
      <c r="J5" s="97"/>
    </row>
    <row r="6" spans="1:10" x14ac:dyDescent="0.55000000000000004">
      <c r="A6" s="97"/>
      <c r="B6" s="97"/>
      <c r="C6" s="97"/>
      <c r="D6" s="97"/>
      <c r="E6" s="97"/>
      <c r="F6" s="97"/>
      <c r="G6" s="97"/>
      <c r="H6" s="97"/>
      <c r="I6" s="97"/>
      <c r="J6" s="97"/>
    </row>
    <row r="7" spans="1:10" x14ac:dyDescent="0.55000000000000004">
      <c r="A7" s="97"/>
      <c r="B7" s="97"/>
      <c r="C7" s="97"/>
      <c r="D7" s="97"/>
      <c r="E7" s="97"/>
      <c r="F7" s="97"/>
      <c r="G7" s="97"/>
      <c r="H7" s="97"/>
      <c r="I7" s="97"/>
      <c r="J7" s="97"/>
    </row>
    <row r="8" spans="1:10" x14ac:dyDescent="0.55000000000000004">
      <c r="A8" s="97"/>
      <c r="B8" s="97"/>
      <c r="C8" s="97"/>
      <c r="D8" s="97"/>
      <c r="E8" s="97"/>
      <c r="F8" s="97"/>
      <c r="G8" s="97"/>
      <c r="H8" s="97"/>
      <c r="I8" s="97"/>
      <c r="J8" s="97"/>
    </row>
    <row r="9" spans="1:10" x14ac:dyDescent="0.55000000000000004">
      <c r="A9" s="97"/>
      <c r="B9" s="97"/>
      <c r="C9" s="97"/>
      <c r="D9" s="97"/>
      <c r="E9" s="97"/>
      <c r="F9" s="97"/>
      <c r="G9" s="97"/>
      <c r="H9" s="97"/>
      <c r="I9" s="97"/>
      <c r="J9" s="97"/>
    </row>
    <row r="11" spans="1:10" x14ac:dyDescent="0.55000000000000004">
      <c r="A11" s="52" t="s">
        <v>27</v>
      </c>
    </row>
    <row r="12" spans="1:10" x14ac:dyDescent="0.55000000000000004">
      <c r="A12" s="98" t="s">
        <v>54</v>
      </c>
      <c r="B12" s="99"/>
      <c r="C12" s="99"/>
      <c r="D12" s="99"/>
      <c r="E12" s="99"/>
      <c r="F12" s="99"/>
      <c r="G12" s="99"/>
      <c r="H12" s="99"/>
      <c r="I12" s="99"/>
      <c r="J12" s="99"/>
    </row>
    <row r="13" spans="1:10" x14ac:dyDescent="0.55000000000000004">
      <c r="A13" s="99"/>
      <c r="B13" s="99"/>
      <c r="C13" s="99"/>
      <c r="D13" s="99"/>
      <c r="E13" s="99"/>
      <c r="F13" s="99"/>
      <c r="G13" s="99"/>
      <c r="H13" s="99"/>
      <c r="I13" s="99"/>
      <c r="J13" s="99"/>
    </row>
    <row r="14" spans="1:10" x14ac:dyDescent="0.55000000000000004">
      <c r="A14" s="99"/>
      <c r="B14" s="99"/>
      <c r="C14" s="99"/>
      <c r="D14" s="99"/>
      <c r="E14" s="99"/>
      <c r="F14" s="99"/>
      <c r="G14" s="99"/>
      <c r="H14" s="99"/>
      <c r="I14" s="99"/>
      <c r="J14" s="99"/>
    </row>
    <row r="15" spans="1:10" x14ac:dyDescent="0.55000000000000004">
      <c r="A15" s="99"/>
      <c r="B15" s="99"/>
      <c r="C15" s="99"/>
      <c r="D15" s="99"/>
      <c r="E15" s="99"/>
      <c r="F15" s="99"/>
      <c r="G15" s="99"/>
      <c r="H15" s="99"/>
      <c r="I15" s="99"/>
      <c r="J15" s="99"/>
    </row>
    <row r="16" spans="1:10" x14ac:dyDescent="0.55000000000000004">
      <c r="A16" s="99"/>
      <c r="B16" s="99"/>
      <c r="C16" s="99"/>
      <c r="D16" s="99"/>
      <c r="E16" s="99"/>
      <c r="F16" s="99"/>
      <c r="G16" s="99"/>
      <c r="H16" s="99"/>
      <c r="I16" s="99"/>
      <c r="J16" s="99"/>
    </row>
    <row r="17" spans="1:11" x14ac:dyDescent="0.55000000000000004">
      <c r="A17" s="99"/>
      <c r="B17" s="99"/>
      <c r="C17" s="99"/>
      <c r="D17" s="99"/>
      <c r="E17" s="99"/>
      <c r="F17" s="99"/>
      <c r="G17" s="99"/>
      <c r="H17" s="99"/>
      <c r="I17" s="99"/>
      <c r="J17" s="99"/>
    </row>
    <row r="18" spans="1:11" x14ac:dyDescent="0.55000000000000004">
      <c r="A18" s="99"/>
      <c r="B18" s="99"/>
      <c r="C18" s="99"/>
      <c r="D18" s="99"/>
      <c r="E18" s="99"/>
      <c r="F18" s="99"/>
      <c r="G18" s="99"/>
      <c r="H18" s="99"/>
      <c r="I18" s="99"/>
      <c r="J18" s="99"/>
    </row>
    <row r="19" spans="1:11" x14ac:dyDescent="0.55000000000000004">
      <c r="A19" s="99"/>
      <c r="B19" s="99"/>
      <c r="C19" s="99"/>
      <c r="D19" s="99"/>
      <c r="E19" s="99"/>
      <c r="F19" s="99"/>
      <c r="G19" s="99"/>
      <c r="H19" s="99"/>
      <c r="I19" s="99"/>
      <c r="J19" s="99"/>
    </row>
    <row r="21" spans="1:11" x14ac:dyDescent="0.55000000000000004">
      <c r="A21" s="52" t="s">
        <v>28</v>
      </c>
    </row>
    <row r="22" spans="1:11" x14ac:dyDescent="0.55000000000000004">
      <c r="A22" s="98" t="s">
        <v>52</v>
      </c>
      <c r="B22" s="98"/>
      <c r="C22" s="98"/>
      <c r="D22" s="98"/>
      <c r="E22" s="98"/>
      <c r="F22" s="98"/>
      <c r="G22" s="98"/>
      <c r="H22" s="98"/>
      <c r="I22" s="98"/>
      <c r="J22" s="98"/>
    </row>
    <row r="23" spans="1:11" x14ac:dyDescent="0.55000000000000004">
      <c r="A23" s="98"/>
      <c r="B23" s="98"/>
      <c r="C23" s="98"/>
      <c r="D23" s="98"/>
      <c r="E23" s="98"/>
      <c r="F23" s="98"/>
      <c r="G23" s="98"/>
      <c r="H23" s="98"/>
      <c r="I23" s="98"/>
      <c r="J23" s="98"/>
    </row>
    <row r="24" spans="1:11" x14ac:dyDescent="0.55000000000000004">
      <c r="A24" s="98"/>
      <c r="B24" s="98"/>
      <c r="C24" s="98"/>
      <c r="D24" s="98"/>
      <c r="E24" s="98"/>
      <c r="F24" s="98"/>
      <c r="G24" s="98"/>
      <c r="H24" s="98"/>
      <c r="I24" s="98"/>
      <c r="J24" s="98"/>
      <c r="K24" s="52" t="s">
        <v>48</v>
      </c>
    </row>
    <row r="25" spans="1:11" x14ac:dyDescent="0.55000000000000004">
      <c r="A25" s="98"/>
      <c r="B25" s="98"/>
      <c r="C25" s="98"/>
      <c r="D25" s="98"/>
      <c r="E25" s="98"/>
      <c r="F25" s="98"/>
      <c r="G25" s="98"/>
      <c r="H25" s="98"/>
      <c r="I25" s="98"/>
      <c r="J25" s="98"/>
    </row>
    <row r="26" spans="1:11" x14ac:dyDescent="0.55000000000000004">
      <c r="A26" s="98"/>
      <c r="B26" s="98"/>
      <c r="C26" s="98"/>
      <c r="D26" s="98"/>
      <c r="E26" s="98"/>
      <c r="F26" s="98"/>
      <c r="G26" s="98"/>
      <c r="H26" s="98"/>
      <c r="I26" s="98"/>
      <c r="J26" s="98"/>
    </row>
    <row r="27" spans="1:11" x14ac:dyDescent="0.55000000000000004">
      <c r="A27" s="98"/>
      <c r="B27" s="98"/>
      <c r="C27" s="98"/>
      <c r="D27" s="98"/>
      <c r="E27" s="98"/>
      <c r="F27" s="98"/>
      <c r="G27" s="98"/>
      <c r="H27" s="98"/>
      <c r="I27" s="98"/>
      <c r="J27" s="98"/>
    </row>
    <row r="28" spans="1:11" x14ac:dyDescent="0.55000000000000004">
      <c r="A28" s="98"/>
      <c r="B28" s="98"/>
      <c r="C28" s="98"/>
      <c r="D28" s="98"/>
      <c r="E28" s="98"/>
      <c r="F28" s="98"/>
      <c r="G28" s="98"/>
      <c r="H28" s="98"/>
      <c r="I28" s="98"/>
      <c r="J28" s="98"/>
    </row>
    <row r="29" spans="1:11" x14ac:dyDescent="0.55000000000000004">
      <c r="A29" s="98"/>
      <c r="B29" s="98"/>
      <c r="C29" s="98"/>
      <c r="D29" s="98"/>
      <c r="E29" s="98"/>
      <c r="F29" s="98"/>
      <c r="G29" s="98"/>
      <c r="H29" s="98"/>
      <c r="I29" s="98"/>
      <c r="J29" s="98"/>
    </row>
  </sheetData>
  <mergeCells count="3">
    <mergeCell ref="A2:J9"/>
    <mergeCell ref="A12:J19"/>
    <mergeCell ref="A22:J29"/>
  </mergeCells>
  <phoneticPr fontId="1"/>
  <pageMargins left="0.75" right="0.75" top="1" bottom="1" header="0.51111111111111107" footer="0.5111111111111110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11" sqref="F11"/>
    </sheetView>
  </sheetViews>
  <sheetFormatPr defaultRowHeight="18" x14ac:dyDescent="0.55000000000000004"/>
  <cols>
    <col min="1" max="1" width="14" customWidth="1"/>
    <col min="2" max="2" width="13.25" customWidth="1"/>
    <col min="4" max="4" width="14.75" customWidth="1"/>
    <col min="6" max="6" width="14.25" customWidth="1"/>
    <col min="8" max="8" width="15.58203125" customWidth="1"/>
  </cols>
  <sheetData>
    <row r="1" spans="1:8" x14ac:dyDescent="0.55000000000000004">
      <c r="A1" s="30" t="s">
        <v>14</v>
      </c>
      <c r="B1" s="31"/>
      <c r="C1" s="32"/>
      <c r="D1" s="33"/>
      <c r="E1" s="32"/>
      <c r="F1" s="33"/>
      <c r="G1" s="32"/>
      <c r="H1" s="33"/>
    </row>
    <row r="2" spans="1:8" x14ac:dyDescent="0.55000000000000004">
      <c r="A2" s="34"/>
      <c r="B2" s="32"/>
      <c r="C2" s="32"/>
      <c r="D2" s="33"/>
      <c r="E2" s="32"/>
      <c r="F2" s="33"/>
      <c r="G2" s="32"/>
      <c r="H2" s="33"/>
    </row>
    <row r="3" spans="1:8" x14ac:dyDescent="0.55000000000000004">
      <c r="A3" s="35" t="s">
        <v>15</v>
      </c>
      <c r="B3" s="35" t="s">
        <v>16</v>
      </c>
      <c r="C3" s="35" t="s">
        <v>17</v>
      </c>
      <c r="D3" s="36" t="s">
        <v>18</v>
      </c>
      <c r="E3" s="35" t="s">
        <v>19</v>
      </c>
      <c r="F3" s="36" t="s">
        <v>18</v>
      </c>
      <c r="G3" s="35" t="s">
        <v>20</v>
      </c>
      <c r="H3" s="36" t="s">
        <v>18</v>
      </c>
    </row>
    <row r="4" spans="1:8" x14ac:dyDescent="0.55000000000000004">
      <c r="A4" s="37" t="s">
        <v>21</v>
      </c>
      <c r="B4" s="37" t="s">
        <v>36</v>
      </c>
      <c r="C4" s="37"/>
      <c r="D4" s="38"/>
      <c r="E4" s="37" t="s">
        <v>37</v>
      </c>
      <c r="F4" s="38">
        <v>44282</v>
      </c>
      <c r="G4" s="37"/>
      <c r="H4" s="38"/>
    </row>
    <row r="5" spans="1:8" x14ac:dyDescent="0.55000000000000004">
      <c r="A5" s="37" t="s">
        <v>21</v>
      </c>
      <c r="B5" s="37" t="s">
        <v>38</v>
      </c>
      <c r="C5" s="37"/>
      <c r="D5" s="38"/>
      <c r="E5" s="37" t="s">
        <v>39</v>
      </c>
      <c r="F5" s="38">
        <v>44285</v>
      </c>
      <c r="G5" s="37"/>
      <c r="H5" s="39"/>
    </row>
    <row r="6" spans="1:8" x14ac:dyDescent="0.55000000000000004">
      <c r="A6" s="37" t="s">
        <v>21</v>
      </c>
      <c r="B6" s="37" t="s">
        <v>40</v>
      </c>
      <c r="C6" s="37"/>
      <c r="D6" s="39"/>
      <c r="E6" s="37" t="s">
        <v>41</v>
      </c>
      <c r="F6" s="85">
        <v>44304</v>
      </c>
      <c r="G6" s="37"/>
      <c r="H6" s="39"/>
    </row>
    <row r="7" spans="1:8" x14ac:dyDescent="0.55000000000000004">
      <c r="A7" s="37" t="s">
        <v>21</v>
      </c>
      <c r="B7" s="37" t="s">
        <v>42</v>
      </c>
      <c r="C7" s="37"/>
      <c r="D7" s="39"/>
      <c r="E7" s="37" t="s">
        <v>43</v>
      </c>
      <c r="F7" s="85">
        <v>44321</v>
      </c>
      <c r="G7" s="37"/>
      <c r="H7" s="39"/>
    </row>
    <row r="8" spans="1:8" x14ac:dyDescent="0.55000000000000004">
      <c r="A8" s="37" t="s">
        <v>21</v>
      </c>
      <c r="B8" s="37" t="s">
        <v>44</v>
      </c>
      <c r="C8" s="37"/>
      <c r="D8" s="39"/>
      <c r="E8" s="37" t="s">
        <v>45</v>
      </c>
      <c r="F8" s="85">
        <v>44335</v>
      </c>
      <c r="G8" s="37"/>
      <c r="H8" s="39"/>
    </row>
    <row r="9" spans="1:8" x14ac:dyDescent="0.55000000000000004">
      <c r="A9" s="37" t="s">
        <v>21</v>
      </c>
      <c r="B9" s="37" t="s">
        <v>46</v>
      </c>
      <c r="C9" s="37"/>
      <c r="D9" s="39"/>
      <c r="E9" s="37" t="s">
        <v>47</v>
      </c>
      <c r="F9" s="85">
        <v>44343</v>
      </c>
      <c r="G9" s="37"/>
      <c r="H9" s="39"/>
    </row>
    <row r="10" spans="1:8" x14ac:dyDescent="0.55000000000000004">
      <c r="A10" s="37" t="s">
        <v>21</v>
      </c>
      <c r="B10" s="37" t="s">
        <v>51</v>
      </c>
      <c r="C10" s="37"/>
      <c r="D10" s="39"/>
      <c r="E10" s="37" t="s">
        <v>49</v>
      </c>
      <c r="F10" s="85">
        <v>44374</v>
      </c>
      <c r="G10" s="37"/>
      <c r="H10" s="39"/>
    </row>
    <row r="11" spans="1:8" x14ac:dyDescent="0.55000000000000004">
      <c r="A11" s="37" t="s">
        <v>21</v>
      </c>
      <c r="B11" s="37"/>
      <c r="C11" s="37"/>
      <c r="D11" s="39"/>
      <c r="E11" s="37"/>
      <c r="F11" s="39"/>
      <c r="G11" s="37"/>
      <c r="H11" s="39"/>
    </row>
    <row r="12" spans="1:8" x14ac:dyDescent="0.550000000000000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東輝</cp:lastModifiedBy>
  <dcterms:created xsi:type="dcterms:W3CDTF">2020-09-18T03:10:57Z</dcterms:created>
  <dcterms:modified xsi:type="dcterms:W3CDTF">2021-06-27T14:20:23Z</dcterms:modified>
</cp:coreProperties>
</file>